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tioncoachgeelong.sharepoint.com/Shared Documents/Marketing/Wealthy Tradie/Website downloads book 2/"/>
    </mc:Choice>
  </mc:AlternateContent>
  <xr:revisionPtr revIDLastSave="54" documentId="8_{6D95E575-4381-4C99-897F-97F7B52DBACA}" xr6:coauthVersionLast="47" xr6:coauthVersionMax="47" xr10:uidLastSave="{793EC316-7C97-4CAB-A8EA-F1F0F5C64403}"/>
  <bookViews>
    <workbookView xWindow="-120" yWindow="-120" windowWidth="29040" windowHeight="15720" tabRatio="695" xr2:uid="{00000000-000D-0000-FFFF-FFFF00000000}"/>
  </bookViews>
  <sheets>
    <sheet name="&quot;REAL&quot; Financial Performance" sheetId="52" r:id="rId1"/>
    <sheet name="Breakeven + Profit Calculator" sheetId="55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52" l="1"/>
  <c r="K14" i="52"/>
  <c r="E29" i="55"/>
  <c r="C29" i="55"/>
  <c r="D29" i="55" s="1"/>
  <c r="E28" i="55"/>
  <c r="C28" i="55"/>
  <c r="D28" i="55" s="1"/>
  <c r="F28" i="55" s="1"/>
  <c r="E27" i="55"/>
  <c r="C27" i="55"/>
  <c r="D27" i="55" s="1"/>
  <c r="E26" i="55"/>
  <c r="D26" i="55"/>
  <c r="C26" i="55"/>
  <c r="E25" i="55"/>
  <c r="C25" i="55"/>
  <c r="D25" i="55" s="1"/>
  <c r="E24" i="55"/>
  <c r="C24" i="55"/>
  <c r="D24" i="55" s="1"/>
  <c r="F24" i="55" s="1"/>
  <c r="E23" i="55"/>
  <c r="C23" i="55"/>
  <c r="D23" i="55" s="1"/>
  <c r="E22" i="55"/>
  <c r="C22" i="55"/>
  <c r="D22" i="55" s="1"/>
  <c r="F22" i="55" s="1"/>
  <c r="E21" i="55"/>
  <c r="C21" i="55"/>
  <c r="D21" i="55" s="1"/>
  <c r="E20" i="55"/>
  <c r="C20" i="55"/>
  <c r="D20" i="55" s="1"/>
  <c r="F20" i="55" s="1"/>
  <c r="E19" i="55"/>
  <c r="C19" i="55"/>
  <c r="D19" i="55" s="1"/>
  <c r="E18" i="55"/>
  <c r="C18" i="55"/>
  <c r="D18" i="55" s="1"/>
  <c r="F18" i="55" s="1"/>
  <c r="E17" i="55"/>
  <c r="C17" i="55"/>
  <c r="D17" i="55" s="1"/>
  <c r="E16" i="55"/>
  <c r="C16" i="55"/>
  <c r="D16" i="55" s="1"/>
  <c r="E15" i="55"/>
  <c r="C15" i="55"/>
  <c r="D15" i="55" s="1"/>
  <c r="E14" i="55"/>
  <c r="D14" i="55"/>
  <c r="F14" i="55" s="1"/>
  <c r="C14" i="55"/>
  <c r="E13" i="55"/>
  <c r="D13" i="55"/>
  <c r="C13" i="55"/>
  <c r="E12" i="55"/>
  <c r="C12" i="55"/>
  <c r="D12" i="55" s="1"/>
  <c r="E11" i="55"/>
  <c r="D11" i="55"/>
  <c r="F11" i="55" s="1"/>
  <c r="C11" i="55"/>
  <c r="E10" i="55"/>
  <c r="C10" i="55"/>
  <c r="D10" i="55" s="1"/>
  <c r="E9" i="55"/>
  <c r="C9" i="55"/>
  <c r="D9" i="55" s="1"/>
  <c r="F12" i="55" l="1"/>
  <c r="F16" i="55"/>
  <c r="F29" i="55"/>
  <c r="F13" i="55"/>
  <c r="F15" i="55"/>
  <c r="F27" i="55"/>
  <c r="F25" i="55"/>
  <c r="F9" i="55"/>
  <c r="F23" i="55"/>
  <c r="F21" i="55"/>
  <c r="F19" i="55"/>
  <c r="F26" i="55"/>
  <c r="F10" i="55"/>
  <c r="F17" i="55"/>
  <c r="I5" i="52" l="1"/>
  <c r="I6" i="52"/>
  <c r="I7" i="52"/>
  <c r="I8" i="52"/>
  <c r="D5" i="52" l="1"/>
  <c r="F5" i="52" s="1"/>
  <c r="D6" i="52"/>
  <c r="K6" i="52" s="1"/>
  <c r="D7" i="52"/>
  <c r="F7" i="52" s="1"/>
  <c r="D8" i="52"/>
  <c r="F8" i="52" s="1"/>
  <c r="J8" i="52" l="1"/>
  <c r="L8" i="52" s="1"/>
  <c r="K8" i="52"/>
  <c r="J5" i="52"/>
  <c r="L5" i="52" s="1"/>
  <c r="K5" i="52"/>
  <c r="J7" i="52"/>
  <c r="L7" i="52" s="1"/>
  <c r="K7" i="52"/>
  <c r="F6" i="52"/>
  <c r="J6" i="52"/>
  <c r="L6" i="52" s="1"/>
  <c r="D14" i="52" l="1"/>
  <c r="I14" i="52"/>
  <c r="F14" i="52" l="1"/>
  <c r="J14" i="52"/>
</calcChain>
</file>

<file path=xl/sharedStrings.xml><?xml version="1.0" encoding="utf-8"?>
<sst xmlns="http://schemas.openxmlformats.org/spreadsheetml/2006/main" count="38" uniqueCount="33">
  <si>
    <t>MyStats - Business</t>
  </si>
  <si>
    <t>"REAL" FINANCIAL PERFORMANCE</t>
  </si>
  <si>
    <t>FINANCIAL RATIOS</t>
  </si>
  <si>
    <t>Date</t>
  </si>
  <si>
    <t>Income (from P/L)</t>
  </si>
  <si>
    <t>Plus Adjustmts (other income or cash)</t>
  </si>
  <si>
    <t>SALES (real)</t>
  </si>
  <si>
    <t>Cost of Sales (from P/L)</t>
  </si>
  <si>
    <t>Gross Profit</t>
  </si>
  <si>
    <t>Expenses (from P/L)</t>
  </si>
  <si>
    <t>Less Adjustments (non business related expenses)</t>
  </si>
  <si>
    <t>Expenses (Real)</t>
  </si>
  <si>
    <t>PROFIT (Real)</t>
  </si>
  <si>
    <t>Cost of Sales % of Sales (COS/Sales)</t>
  </si>
  <si>
    <t>Profit Margin % (profit/sales)</t>
  </si>
  <si>
    <t>reasons</t>
  </si>
  <si>
    <t>make guys look at financials</t>
  </si>
  <si>
    <t>"real" view allowing for cash etc than may not be in books</t>
  </si>
  <si>
    <t>encourages to change the format of the PL</t>
  </si>
  <si>
    <t>calc % COS and profit margin</t>
  </si>
  <si>
    <t>Ave (FY)</t>
  </si>
  <si>
    <t>Allows a break even calculation</t>
  </si>
  <si>
    <t>Averages</t>
  </si>
  <si>
    <t>grey means calculation</t>
  </si>
  <si>
    <t>Stuart takes drawings</t>
  </si>
  <si>
    <t>Breakeven &amp; Profit Target Calculator</t>
  </si>
  <si>
    <t>Average Cost of Sales %</t>
  </si>
  <si>
    <t>Enter average information from Historical sheet</t>
  </si>
  <si>
    <t>Average Expenses per month</t>
  </si>
  <si>
    <t>Sales</t>
  </si>
  <si>
    <t>Cost of Sales % of Sales</t>
  </si>
  <si>
    <t>Average Expenses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</si>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</sst>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-&quot;$&quot;* #,##0_-;\-&quot;$&quot;* #,##0_-;_-&quot;$&quot;* &quot;-&quot;??_-;_-@_-"/>
    <numFmt numFmtId="166" formatCode="0.0%"/>
    <numFmt numFmtId="171" formatCode="_(&quot;$&quot;* #,##0_);_(&quot;$&quot;* \(#,##0\);_(&quot;$&quot;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color rgb="FFFF0000"/>
      <name val="Arial"/>
      <family val="2"/>
    </font>
    <font>
      <sz val="10"/>
      <color theme="3" tint="0.39997558519241921"/>
      <name val="Arial"/>
      <family val="2"/>
    </font>
    <font>
      <sz val="9"/>
      <color rgb="FFFF0000"/>
      <name val="Arial"/>
      <family val="2"/>
    </font>
    <font>
      <sz val="10"/>
      <color theme="9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8D8D8"/>
        <bgColor rgb="FFD8D8D8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4" fillId="0" borderId="0" xfId="0" applyFont="1"/>
    <xf numFmtId="0" fontId="1" fillId="2" borderId="0" xfId="0" applyFont="1" applyFill="1" applyAlignment="1">
      <alignment horizontal="center"/>
    </xf>
    <xf numFmtId="0" fontId="3" fillId="0" borderId="0" xfId="0" applyFont="1"/>
    <xf numFmtId="0" fontId="4" fillId="2" borderId="0" xfId="0" applyFont="1" applyFill="1"/>
    <xf numFmtId="0" fontId="8" fillId="2" borderId="0" xfId="0" applyFont="1" applyFill="1"/>
    <xf numFmtId="0" fontId="9" fillId="3" borderId="0" xfId="0" applyFont="1" applyFill="1"/>
    <xf numFmtId="0" fontId="1" fillId="3" borderId="0" xfId="0" applyFont="1" applyFill="1"/>
    <xf numFmtId="0" fontId="8" fillId="0" borderId="0" xfId="0" applyFont="1"/>
    <xf numFmtId="0" fontId="10" fillId="0" borderId="0" xfId="0" applyFont="1" applyAlignment="1">
      <alignment vertical="top" wrapText="1"/>
    </xf>
    <xf numFmtId="0" fontId="1" fillId="4" borderId="0" xfId="0" applyFont="1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0" fontId="11" fillId="0" borderId="0" xfId="0" applyFont="1" applyAlignment="1">
      <alignment horizontal="center" vertical="top" wrapText="1"/>
    </xf>
    <xf numFmtId="17" fontId="1" fillId="0" borderId="0" xfId="0" applyNumberFormat="1" applyFont="1" applyAlignment="1">
      <alignment horizontal="center"/>
    </xf>
    <xf numFmtId="165" fontId="1" fillId="4" borderId="0" xfId="0" applyNumberFormat="1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165" fontId="12" fillId="0" borderId="0" xfId="0" applyNumberFormat="1" applyFont="1" applyAlignment="1">
      <alignment horizontal="center"/>
    </xf>
    <xf numFmtId="165" fontId="12" fillId="0" borderId="0" xfId="1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4" fillId="5" borderId="0" xfId="1" applyNumberFormat="1" applyFont="1" applyFill="1" applyAlignment="1">
      <alignment horizontal="center" wrapText="1"/>
    </xf>
    <xf numFmtId="0" fontId="3" fillId="0" borderId="1" xfId="0" applyFont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165" fontId="5" fillId="5" borderId="1" xfId="0" applyNumberFormat="1" applyFont="1" applyFill="1" applyBorder="1" applyAlignment="1">
      <alignment horizontal="center"/>
    </xf>
    <xf numFmtId="0" fontId="1" fillId="5" borderId="0" xfId="0" applyFont="1" applyFill="1"/>
    <xf numFmtId="165" fontId="4" fillId="0" borderId="0" xfId="1" applyNumberFormat="1" applyFont="1" applyFill="1" applyAlignment="1">
      <alignment horizontal="center" wrapText="1"/>
    </xf>
    <xf numFmtId="0" fontId="1" fillId="5" borderId="0" xfId="0" applyFont="1" applyFill="1" applyAlignment="1">
      <alignment horizontal="center" vertical="top" wrapText="1"/>
    </xf>
    <xf numFmtId="0" fontId="14" fillId="5" borderId="0" xfId="0" applyFont="1" applyFill="1" applyAlignment="1">
      <alignment horizontal="center" vertical="top" wrapText="1"/>
    </xf>
    <xf numFmtId="166" fontId="14" fillId="5" borderId="0" xfId="3" applyNumberFormat="1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/>
    <xf numFmtId="0" fontId="15" fillId="6" borderId="0" xfId="0" applyFont="1" applyFill="1" applyAlignment="1">
      <alignment horizontal="left"/>
    </xf>
    <xf numFmtId="0" fontId="15" fillId="6" borderId="0" xfId="0" applyFont="1" applyFill="1" applyAlignment="1">
      <alignment horizontal="center"/>
    </xf>
    <xf numFmtId="9" fontId="15" fillId="6" borderId="0" xfId="0" applyNumberFormat="1" applyFont="1" applyFill="1" applyAlignment="1">
      <alignment horizontal="center"/>
    </xf>
    <xf numFmtId="0" fontId="4" fillId="0" borderId="0" xfId="0" applyFont="1" applyAlignment="1">
      <alignment horizontal="left"/>
    </xf>
    <xf numFmtId="171" fontId="15" fillId="6" borderId="0" xfId="0" applyNumberFormat="1" applyFont="1" applyFill="1" applyAlignment="1">
      <alignment horizontal="center"/>
    </xf>
    <xf numFmtId="0" fontId="3" fillId="0" borderId="0" xfId="0" applyFont="1" applyAlignment="1">
      <alignment horizontal="center" wrapText="1"/>
    </xf>
    <xf numFmtId="171" fontId="15" fillId="0" borderId="0" xfId="0" applyNumberFormat="1" applyFont="1" applyAlignment="1">
      <alignment horizontal="center"/>
    </xf>
    <xf numFmtId="9" fontId="15" fillId="0" borderId="0" xfId="0" applyNumberFormat="1" applyFont="1" applyAlignment="1">
      <alignment horizontal="center"/>
    </xf>
    <xf numFmtId="166" fontId="1" fillId="0" borderId="1" xfId="0" applyNumberFormat="1" applyFont="1" applyBorder="1" applyAlignment="1">
      <alignment horizontal="center"/>
    </xf>
  </cellXfs>
  <cellStyles count="4">
    <cellStyle name="Currency" xfId="1" builtinId="4"/>
    <cellStyle name="Normal" xfId="0" builtinId="0"/>
    <cellStyle name="Normal 2" xfId="2" xr:uid="{00000000-0005-0000-0000-000002000000}"/>
    <cellStyle name="Percent" xfId="3" builtinId="5"/>
  </cellStyles>
  <dxfs count="0"/>
  <tableStyles count="0" defaultTableStyle="TableStyleMedium9" defaultPivotStyle="PivotStyleLight16"/>
  <colors>
    <mruColors>
      <color rgb="FFFFFF99"/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'"REAL" Financial Performance'!$D$4</c:f>
              <c:strCache>
                <c:ptCount val="1"/>
                <c:pt idx="0">
                  <c:v>SALES (real)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'"REAL" Financial Performance'!$A$5:$A$12</c:f>
              <c:numCache>
                <c:formatCode>mmm\-yy</c:formatCode>
                <c:ptCount val="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</c:numCache>
            </c:numRef>
          </c:cat>
          <c:val>
            <c:numRef>
              <c:f>'"REAL" Financial Performance'!$D$5:$D$12</c:f>
              <c:numCache>
                <c:formatCode>_-"$"* #,##0_-;\-"$"* #,##0_-;_-"$"* "-"??_-;_-@_-</c:formatCode>
                <c:ptCount val="8"/>
                <c:pt idx="0">
                  <c:v>63038</c:v>
                </c:pt>
                <c:pt idx="1">
                  <c:v>48645</c:v>
                </c:pt>
                <c:pt idx="2">
                  <c:v>45281</c:v>
                </c:pt>
                <c:pt idx="3">
                  <c:v>47981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B1-4AA0-AF97-CCBFB6706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7511208"/>
        <c:axId val="597516128"/>
      </c:lineChart>
      <c:dateAx>
        <c:axId val="597511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516128"/>
        <c:crosses val="autoZero"/>
        <c:auto val="1"/>
        <c:lblOffset val="100"/>
        <c:baseTimeUnit val="months"/>
      </c:dateAx>
      <c:valAx>
        <c:axId val="5975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7511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'"REAL" Financial Performance'!$J$4</c:f>
              <c:strCache>
                <c:ptCount val="1"/>
                <c:pt idx="0">
                  <c:v>PROFIT (Real)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'"REAL" Financial Performance'!$A$5:$A$12</c:f>
              <c:numCache>
                <c:formatCode>mmm\-yy</c:formatCode>
                <c:ptCount val="8"/>
                <c:pt idx="0">
                  <c:v>44501</c:v>
                </c:pt>
                <c:pt idx="1">
                  <c:v>44531</c:v>
                </c:pt>
                <c:pt idx="2">
                  <c:v>44562</c:v>
                </c:pt>
                <c:pt idx="3">
                  <c:v>44593</c:v>
                </c:pt>
                <c:pt idx="4">
                  <c:v>44621</c:v>
                </c:pt>
                <c:pt idx="5">
                  <c:v>44652</c:v>
                </c:pt>
                <c:pt idx="6">
                  <c:v>44682</c:v>
                </c:pt>
                <c:pt idx="7">
                  <c:v>44713</c:v>
                </c:pt>
              </c:numCache>
            </c:numRef>
          </c:cat>
          <c:val>
            <c:numRef>
              <c:f>'"REAL" Financial Performance'!$J$5:$J$12</c:f>
              <c:numCache>
                <c:formatCode>_-"$"* #,##0_-;\-"$"* #,##0_-;_-"$"* "-"??_-;_-@_-</c:formatCode>
                <c:ptCount val="8"/>
                <c:pt idx="0">
                  <c:v>17385</c:v>
                </c:pt>
                <c:pt idx="1">
                  <c:v>16321</c:v>
                </c:pt>
                <c:pt idx="2">
                  <c:v>9378</c:v>
                </c:pt>
                <c:pt idx="3">
                  <c:v>15543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BF-4ACA-AE0D-C9D7FD2217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1708848"/>
        <c:axId val="601709176"/>
      </c:lineChart>
      <c:dateAx>
        <c:axId val="60170884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09176"/>
        <c:crosses val="autoZero"/>
        <c:auto val="1"/>
        <c:lblOffset val="100"/>
        <c:baseTimeUnit val="months"/>
      </c:dateAx>
      <c:valAx>
        <c:axId val="601709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1708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166687</xdr:colOff>
      <xdr:row>18</xdr:row>
      <xdr:rowOff>69057</xdr:rowOff>
    </xdr:from>
    <xdr:to>
      <xdr:col>5</xdr:col>
      <xdr:colOff>736023</xdr:colOff>
      <xdr:row>34</xdr:row>
      <xdr:rowOff>145257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127445D-8907-465C-9FD9-2B32085412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77928</xdr:colOff>
      <xdr:row>18</xdr:row>
      <xdr:rowOff>97199</xdr:rowOff>
    </xdr:from>
    <xdr:to>
      <xdr:col>11</xdr:col>
      <xdr:colOff>935180</xdr:colOff>
      <xdr:row>35</xdr:row>
      <xdr:rowOff>6711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2267B112-E846-44CD-9DBA-BEADFAE40E67}"/>
            </a:ext>
            <a:ext uri="{147F2762-F138-4A5C-976F-8EAC2B608ADB}">
              <a16:predDERef xmlns:a16="http://schemas.microsoft.com/office/drawing/2014/main" pred="{F127445D-8907-465C-9FD9-2B32085412D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276225</xdr:colOff>
      <xdr:row>3</xdr:row>
      <xdr:rowOff>323850</xdr:rowOff>
    </xdr:from>
    <xdr:to>
      <xdr:col>17</xdr:col>
      <xdr:colOff>542925</xdr:colOff>
      <xdr:row>8</xdr:row>
      <xdr:rowOff>57150</xdr:rowOff>
    </xdr:to>
    <xdr:cxnSp macro="">
      <xdr:nvCxnSpPr>
        <xdr:cNvPr id="5" name="Elbow Connector 4">
          <a:extLst>
            <a:ext uri="{FF2B5EF4-FFF2-40B4-BE49-F238E27FC236}">
              <a16:creationId xmlns:a16="http://schemas.microsoft.com/office/drawing/2014/main" id="{C9DFD5FB-05AF-4D0A-9489-EB1ECF5FA71A}"/>
            </a:ext>
            <a:ext uri="{147F2762-F138-4A5C-976F-8EAC2B608ADB}">
              <a16:predDERef xmlns:a16="http://schemas.microsoft.com/office/drawing/2014/main" pred="{2267B112-E846-44CD-9DBA-BEADFAE40E67}"/>
            </a:ext>
          </a:extLst>
        </xdr:cNvPr>
        <xdr:cNvCxnSpPr/>
      </xdr:nvCxnSpPr>
      <xdr:spPr>
        <a:xfrm>
          <a:off x="11972925" y="809625"/>
          <a:ext cx="952500" cy="952500"/>
        </a:xfrm>
        <a:prstGeom prst="bentConnector5">
          <a:avLst/>
        </a:prstGeom>
        <a:ln w="25400">
          <a:solidFill>
            <a:srgbClr val="4472C2"/>
          </a:solidFill>
          <a:prstDash val="solid"/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73C32-616F-4F75-B52A-A83C448AFA4B}">
  <sheetPr>
    <pageSetUpPr fitToPage="1"/>
  </sheetPr>
  <dimension ref="A1:O33"/>
  <sheetViews>
    <sheetView tabSelected="1" zoomScale="110" zoomScaleNormal="110" workbookViewId="0">
      <selection activeCell="L16" sqref="L16"/>
    </sheetView>
  </sheetViews>
  <sheetFormatPr defaultColWidth="9.140625" defaultRowHeight="12.75" x14ac:dyDescent="0.2"/>
  <cols>
    <col min="1" max="1" width="11" style="2" customWidth="1"/>
    <col min="2" max="2" width="8.42578125" style="2" customWidth="1"/>
    <col min="3" max="3" width="13.28515625" style="2" customWidth="1"/>
    <col min="4" max="4" width="12.140625" style="2" bestFit="1" customWidth="1"/>
    <col min="5" max="6" width="12.140625" style="2" customWidth="1"/>
    <col min="7" max="7" width="10.140625" style="2" customWidth="1"/>
    <col min="8" max="8" width="14.7109375" style="2" customWidth="1"/>
    <col min="9" max="9" width="11.5703125" style="2" customWidth="1"/>
    <col min="10" max="10" width="11.5703125" style="2" bestFit="1" customWidth="1"/>
    <col min="11" max="11" width="13" style="2" customWidth="1"/>
    <col min="12" max="12" width="13.5703125" style="2" customWidth="1"/>
    <col min="13" max="13" width="4.28515625" style="2" customWidth="1"/>
    <col min="14" max="16" width="9.140625" style="2"/>
    <col min="17" max="17" width="10.28515625" style="2" bestFit="1" customWidth="1"/>
    <col min="18" max="16384" width="9.140625" style="2"/>
  </cols>
  <sheetData>
    <row r="1" spans="1:15" x14ac:dyDescent="0.2">
      <c r="A1" s="5" t="s">
        <v>0</v>
      </c>
      <c r="I1" s="1"/>
      <c r="J1" s="3"/>
    </row>
    <row r="2" spans="1:15" x14ac:dyDescent="0.2">
      <c r="A2" s="5"/>
      <c r="B2" s="6" t="s">
        <v>1</v>
      </c>
      <c r="C2" s="6"/>
      <c r="D2" s="6"/>
      <c r="E2" s="6"/>
      <c r="F2" s="6"/>
      <c r="G2" s="6"/>
      <c r="H2" s="6"/>
      <c r="I2" s="4"/>
      <c r="J2" s="7"/>
      <c r="K2" s="8" t="s">
        <v>2</v>
      </c>
      <c r="L2" s="9"/>
    </row>
    <row r="3" spans="1:15" x14ac:dyDescent="0.2">
      <c r="A3" s="5"/>
      <c r="B3" s="3"/>
      <c r="C3" s="3"/>
      <c r="D3" s="3"/>
      <c r="E3" s="3"/>
      <c r="F3" s="3"/>
      <c r="G3" s="3"/>
      <c r="H3" s="3"/>
      <c r="I3" s="1"/>
      <c r="J3" s="10"/>
    </row>
    <row r="4" spans="1:15" ht="45" customHeight="1" x14ac:dyDescent="0.2">
      <c r="A4" s="5" t="s">
        <v>3</v>
      </c>
      <c r="B4" s="11" t="s">
        <v>4</v>
      </c>
      <c r="C4" s="11" t="s">
        <v>5</v>
      </c>
      <c r="D4" s="12" t="s">
        <v>6</v>
      </c>
      <c r="E4" s="11" t="s">
        <v>7</v>
      </c>
      <c r="F4" s="29" t="s">
        <v>8</v>
      </c>
      <c r="G4" s="11" t="s">
        <v>9</v>
      </c>
      <c r="H4" s="11" t="s">
        <v>10</v>
      </c>
      <c r="I4" s="13" t="s">
        <v>11</v>
      </c>
      <c r="J4" s="12" t="s">
        <v>12</v>
      </c>
      <c r="K4" s="30" t="s">
        <v>13</v>
      </c>
      <c r="L4" s="30" t="s">
        <v>14</v>
      </c>
      <c r="M4" s="14"/>
    </row>
    <row r="5" spans="1:15" ht="12.75" customHeight="1" x14ac:dyDescent="0.2">
      <c r="A5" s="15">
        <v>44501</v>
      </c>
      <c r="B5" s="18">
        <v>60538</v>
      </c>
      <c r="C5" s="19">
        <v>2500</v>
      </c>
      <c r="D5" s="16">
        <f t="shared" ref="D5:D8" si="0">B5+C5</f>
        <v>63038</v>
      </c>
      <c r="E5" s="18">
        <v>33721</v>
      </c>
      <c r="F5" s="17">
        <f t="shared" ref="F5:F8" si="1">+D5-E5</f>
        <v>29317</v>
      </c>
      <c r="G5" s="18">
        <v>11932</v>
      </c>
      <c r="H5" s="18">
        <v>0</v>
      </c>
      <c r="I5" s="17">
        <f t="shared" ref="I5:I8" si="2">+G5-H5</f>
        <v>11932</v>
      </c>
      <c r="J5" s="16">
        <f t="shared" ref="J5:J8" si="3">D5-E5-I5</f>
        <v>17385</v>
      </c>
      <c r="K5" s="31">
        <f t="shared" ref="K5:K8" si="4">E5/D5</f>
        <v>0.53493131127256577</v>
      </c>
      <c r="L5" s="31">
        <f t="shared" ref="L5:L8" si="5">J5/D5</f>
        <v>0.27578603382086997</v>
      </c>
    </row>
    <row r="6" spans="1:15" ht="12.75" customHeight="1" x14ac:dyDescent="0.2">
      <c r="A6" s="15">
        <v>44531</v>
      </c>
      <c r="B6" s="18">
        <v>48645</v>
      </c>
      <c r="C6" s="19">
        <v>0</v>
      </c>
      <c r="D6" s="16">
        <f t="shared" si="0"/>
        <v>48645</v>
      </c>
      <c r="E6" s="18">
        <v>22609</v>
      </c>
      <c r="F6" s="17">
        <f t="shared" si="1"/>
        <v>26036</v>
      </c>
      <c r="G6" s="18">
        <v>9715</v>
      </c>
      <c r="H6" s="18">
        <v>0</v>
      </c>
      <c r="I6" s="17">
        <f t="shared" si="2"/>
        <v>9715</v>
      </c>
      <c r="J6" s="16">
        <f t="shared" si="3"/>
        <v>16321</v>
      </c>
      <c r="K6" s="31">
        <f t="shared" si="4"/>
        <v>0.46477541371158393</v>
      </c>
      <c r="L6" s="31">
        <f t="shared" si="5"/>
        <v>0.33551238565114605</v>
      </c>
    </row>
    <row r="7" spans="1:15" ht="12.75" customHeight="1" x14ac:dyDescent="0.2">
      <c r="A7" s="15">
        <v>44562</v>
      </c>
      <c r="B7" s="18">
        <v>36112</v>
      </c>
      <c r="C7" s="19">
        <v>9169</v>
      </c>
      <c r="D7" s="16">
        <f t="shared" si="0"/>
        <v>45281</v>
      </c>
      <c r="E7" s="18">
        <v>25693</v>
      </c>
      <c r="F7" s="17">
        <f t="shared" si="1"/>
        <v>19588</v>
      </c>
      <c r="G7" s="18">
        <v>10210</v>
      </c>
      <c r="H7" s="18">
        <v>0</v>
      </c>
      <c r="I7" s="17">
        <f t="shared" si="2"/>
        <v>10210</v>
      </c>
      <c r="J7" s="16">
        <f t="shared" si="3"/>
        <v>9378</v>
      </c>
      <c r="K7" s="31">
        <f t="shared" si="4"/>
        <v>0.56741238046862918</v>
      </c>
      <c r="L7" s="31">
        <f t="shared" si="5"/>
        <v>0.20710673350853559</v>
      </c>
    </row>
    <row r="8" spans="1:15" ht="12.75" customHeight="1" x14ac:dyDescent="0.2">
      <c r="A8" s="15">
        <v>44593</v>
      </c>
      <c r="B8" s="18">
        <v>47981</v>
      </c>
      <c r="C8" s="19">
        <v>0</v>
      </c>
      <c r="D8" s="16">
        <f t="shared" si="0"/>
        <v>47981</v>
      </c>
      <c r="E8" s="18">
        <v>24919</v>
      </c>
      <c r="F8" s="17">
        <f t="shared" si="1"/>
        <v>23062</v>
      </c>
      <c r="G8" s="18">
        <v>7519</v>
      </c>
      <c r="H8" s="18">
        <v>0</v>
      </c>
      <c r="I8" s="17">
        <f t="shared" si="2"/>
        <v>7519</v>
      </c>
      <c r="J8" s="16">
        <f t="shared" si="3"/>
        <v>15543</v>
      </c>
      <c r="K8" s="31">
        <f t="shared" si="4"/>
        <v>0.51935140993309847</v>
      </c>
      <c r="L8" s="31">
        <f t="shared" si="5"/>
        <v>0.32394072653758782</v>
      </c>
      <c r="O8" s="3" t="s">
        <v>15</v>
      </c>
    </row>
    <row r="9" spans="1:15" ht="12.75" customHeight="1" x14ac:dyDescent="0.2">
      <c r="A9" s="15">
        <v>44621</v>
      </c>
      <c r="B9" s="18"/>
      <c r="C9" s="19"/>
      <c r="D9" s="16"/>
      <c r="E9" s="18"/>
      <c r="F9" s="17"/>
      <c r="G9" s="18"/>
      <c r="H9" s="18"/>
      <c r="I9" s="17"/>
      <c r="J9" s="16"/>
      <c r="K9" s="32"/>
      <c r="L9" s="31"/>
      <c r="O9" s="3" t="s">
        <v>16</v>
      </c>
    </row>
    <row r="10" spans="1:15" ht="12.75" customHeight="1" x14ac:dyDescent="0.2">
      <c r="A10" s="15">
        <v>44652</v>
      </c>
      <c r="B10" s="18"/>
      <c r="C10" s="19"/>
      <c r="D10" s="16"/>
      <c r="E10" s="18"/>
      <c r="F10" s="17"/>
      <c r="G10" s="18"/>
      <c r="H10" s="18"/>
      <c r="I10" s="17"/>
      <c r="J10" s="16"/>
      <c r="K10" s="32"/>
      <c r="L10" s="31"/>
      <c r="O10" s="3" t="s">
        <v>17</v>
      </c>
    </row>
    <row r="11" spans="1:15" ht="12.75" customHeight="1" x14ac:dyDescent="0.2">
      <c r="A11" s="15">
        <v>44682</v>
      </c>
      <c r="B11" s="18"/>
      <c r="C11" s="19"/>
      <c r="D11" s="16"/>
      <c r="E11" s="18"/>
      <c r="F11" s="17"/>
      <c r="G11" s="18"/>
      <c r="H11" s="18"/>
      <c r="I11" s="17"/>
      <c r="J11" s="16"/>
      <c r="K11" s="32"/>
      <c r="L11" s="31"/>
      <c r="O11" s="3" t="s">
        <v>18</v>
      </c>
    </row>
    <row r="12" spans="1:15" ht="12.75" customHeight="1" x14ac:dyDescent="0.2">
      <c r="A12" s="15">
        <v>44713</v>
      </c>
      <c r="B12" s="18"/>
      <c r="C12" s="19"/>
      <c r="D12" s="16"/>
      <c r="E12" s="18"/>
      <c r="F12" s="17"/>
      <c r="G12" s="18"/>
      <c r="H12" s="18"/>
      <c r="I12" s="17"/>
      <c r="J12" s="16"/>
      <c r="K12" s="32"/>
      <c r="L12" s="31"/>
      <c r="O12" s="3" t="s">
        <v>19</v>
      </c>
    </row>
    <row r="13" spans="1:15" ht="12.75" customHeight="1" x14ac:dyDescent="0.2">
      <c r="A13" s="20"/>
      <c r="B13" s="21"/>
      <c r="C13" s="21"/>
      <c r="D13" s="22" t="s">
        <v>20</v>
      </c>
      <c r="E13" s="28"/>
      <c r="F13" s="22" t="s">
        <v>20</v>
      </c>
      <c r="G13" s="21"/>
      <c r="H13" s="21"/>
      <c r="I13" s="22" t="s">
        <v>20</v>
      </c>
      <c r="J13" s="22" t="s">
        <v>20</v>
      </c>
      <c r="K13" s="27"/>
      <c r="L13" s="27"/>
      <c r="O13" s="3" t="s">
        <v>21</v>
      </c>
    </row>
    <row r="14" spans="1:15" ht="12.75" customHeight="1" x14ac:dyDescent="0.2">
      <c r="A14" s="23" t="s">
        <v>22</v>
      </c>
      <c r="B14" s="24"/>
      <c r="C14" s="25"/>
      <c r="D14" s="26">
        <f>AVERAGE(D5:D12)</f>
        <v>51236.25</v>
      </c>
      <c r="E14" s="25"/>
      <c r="F14" s="26">
        <f>AVERAGE(F5:F12)</f>
        <v>24500.75</v>
      </c>
      <c r="G14" s="25"/>
      <c r="H14" s="25"/>
      <c r="I14" s="26">
        <f>AVERAGE(I5:I12)</f>
        <v>9844</v>
      </c>
      <c r="J14" s="26">
        <f>AVERAGE(J5:J12)</f>
        <v>14656.75</v>
      </c>
      <c r="K14" s="45">
        <f>AVERAGE(K5:K12)</f>
        <v>0.52161762884646934</v>
      </c>
      <c r="L14" s="45">
        <f>AVERAGE(L5:L12)</f>
        <v>0.28558646987953484</v>
      </c>
    </row>
    <row r="15" spans="1:15" ht="12.75" customHeight="1" x14ac:dyDescent="0.2">
      <c r="A15" s="27" t="s">
        <v>23</v>
      </c>
      <c r="B15" s="27"/>
      <c r="C15" s="27"/>
      <c r="I15" s="1"/>
      <c r="J15" s="1"/>
    </row>
    <row r="16" spans="1:15" ht="12.75" customHeight="1" x14ac:dyDescent="0.2">
      <c r="H16" s="2" t="s">
        <v>24</v>
      </c>
      <c r="I16" s="1"/>
      <c r="J16" s="3"/>
    </row>
    <row r="17" spans="1:10" x14ac:dyDescent="0.2">
      <c r="I17" s="1"/>
      <c r="J17" s="3"/>
    </row>
    <row r="18" spans="1:10" x14ac:dyDescent="0.2">
      <c r="A18" s="15"/>
    </row>
    <row r="19" spans="1:10" x14ac:dyDescent="0.2">
      <c r="A19" s="15"/>
    </row>
    <row r="20" spans="1:10" x14ac:dyDescent="0.2">
      <c r="A20" s="15"/>
    </row>
    <row r="21" spans="1:10" x14ac:dyDescent="0.2">
      <c r="A21" s="15"/>
    </row>
    <row r="22" spans="1:10" x14ac:dyDescent="0.2">
      <c r="A22" s="15"/>
    </row>
    <row r="23" spans="1:10" x14ac:dyDescent="0.2">
      <c r="A23" s="15"/>
    </row>
    <row r="24" spans="1:10" x14ac:dyDescent="0.2">
      <c r="A24" s="15"/>
    </row>
    <row r="25" spans="1:10" x14ac:dyDescent="0.2">
      <c r="A25" s="15"/>
    </row>
    <row r="26" spans="1:10" x14ac:dyDescent="0.2">
      <c r="A26" s="15"/>
    </row>
    <row r="27" spans="1:10" x14ac:dyDescent="0.2">
      <c r="A27" s="15"/>
    </row>
    <row r="28" spans="1:10" x14ac:dyDescent="0.2">
      <c r="A28" s="15"/>
      <c r="B28" s="3"/>
    </row>
    <row r="29" spans="1:10" x14ac:dyDescent="0.2">
      <c r="A29" s="15"/>
    </row>
    <row r="30" spans="1:10" x14ac:dyDescent="0.2">
      <c r="A30" s="15"/>
    </row>
    <row r="31" spans="1:10" x14ac:dyDescent="0.2">
      <c r="A31" s="15"/>
    </row>
    <row r="33" spans="1:1" x14ac:dyDescent="0.2">
      <c r="A33" s="15"/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F6E32F-1963-4501-9C49-F75965BAD433}">
  <dimension ref="B2:H29"/>
  <sheetViews>
    <sheetView workbookViewId="0">
      <selection activeCell="J21" sqref="J21"/>
    </sheetView>
  </sheetViews>
  <sheetFormatPr defaultRowHeight="12.75" x14ac:dyDescent="0.2"/>
  <cols>
    <col min="2" max="2" width="11.28515625" customWidth="1"/>
    <col min="3" max="3" width="15.7109375" customWidth="1"/>
    <col min="4" max="4" width="11.85546875" customWidth="1"/>
    <col min="5" max="5" width="11.7109375" customWidth="1"/>
    <col min="6" max="6" width="11.42578125" customWidth="1"/>
  </cols>
  <sheetData>
    <row r="2" spans="2:8" x14ac:dyDescent="0.2">
      <c r="B2" s="33" t="s">
        <v>25</v>
      </c>
      <c r="C2" s="34"/>
      <c r="D2" s="34"/>
      <c r="E2" s="34"/>
      <c r="F2" s="35"/>
      <c r="G2" s="36"/>
      <c r="H2" s="36"/>
    </row>
    <row r="3" spans="2:8" x14ac:dyDescent="0.2">
      <c r="B3" s="34"/>
      <c r="C3" s="34"/>
      <c r="D3" s="34"/>
      <c r="E3" s="34"/>
      <c r="F3" s="34"/>
      <c r="G3" s="36"/>
      <c r="H3" s="36"/>
    </row>
    <row r="4" spans="2:8" x14ac:dyDescent="0.2">
      <c r="B4" s="37" t="s">
        <v>26</v>
      </c>
      <c r="C4" s="38"/>
      <c r="D4" s="39">
        <v>0.52</v>
      </c>
      <c r="E4" s="40" t="s">
        <v>27</v>
      </c>
      <c r="F4" s="34"/>
    </row>
    <row r="5" spans="2:8" x14ac:dyDescent="0.2">
      <c r="B5" s="37" t="s">
        <v>28</v>
      </c>
      <c r="C5" s="38"/>
      <c r="D5" s="41">
        <v>9844</v>
      </c>
      <c r="E5" s="40" t="s">
        <v>27</v>
      </c>
      <c r="F5" s="34"/>
    </row>
    <row r="6" spans="2:8" x14ac:dyDescent="0.2">
      <c r="B6" s="34"/>
      <c r="C6" s="34"/>
      <c r="D6" s="34"/>
      <c r="E6" s="34"/>
      <c r="F6" s="34"/>
    </row>
    <row r="7" spans="2:8" x14ac:dyDescent="0.2">
      <c r="B7" s="34"/>
      <c r="C7" s="34"/>
      <c r="D7" s="34"/>
      <c r="E7" s="34"/>
      <c r="F7" s="34"/>
    </row>
    <row r="8" spans="2:8" ht="25.5" x14ac:dyDescent="0.2">
      <c r="B8" s="20" t="s">
        <v>29</v>
      </c>
      <c r="C8" s="42" t="s">
        <v>30</v>
      </c>
      <c r="D8" s="42" t="s">
        <v>8</v>
      </c>
      <c r="E8" s="42" t="s">
        <v>31</v>
      </c>
      <c r="F8" s="42" t="s">
        <v>32</v>
      </c>
    </row>
    <row r="9" spans="2:8" x14ac:dyDescent="0.2">
      <c r="B9" s="43">
        <v>6000</v>
      </c>
      <c r="C9" s="44">
        <f t="shared" ref="C9:C29" si="0">+$D$4</f>
        <v>0.52</v>
      </c>
      <c r="D9" s="43">
        <f t="shared" ref="D9:D29" si="1">B9-(B9*C9)</f>
        <v>2880</v>
      </c>
      <c r="E9" s="43">
        <f t="shared" ref="E9:E29" si="2">+$D$5</f>
        <v>9844</v>
      </c>
      <c r="F9" s="43">
        <f t="shared" ref="F9:F29" si="3">+D9-E9</f>
        <v>-6964</v>
      </c>
    </row>
    <row r="10" spans="2:8" x14ac:dyDescent="0.2">
      <c r="B10" s="43">
        <v>8000</v>
      </c>
      <c r="C10" s="44">
        <f t="shared" si="0"/>
        <v>0.52</v>
      </c>
      <c r="D10" s="43">
        <f t="shared" si="1"/>
        <v>3840</v>
      </c>
      <c r="E10" s="43">
        <f t="shared" si="2"/>
        <v>9844</v>
      </c>
      <c r="F10" s="43">
        <f t="shared" si="3"/>
        <v>-6004</v>
      </c>
    </row>
    <row r="11" spans="2:8" x14ac:dyDescent="0.2">
      <c r="B11" s="43">
        <v>10000</v>
      </c>
      <c r="C11" s="44">
        <f t="shared" si="0"/>
        <v>0.52</v>
      </c>
      <c r="D11" s="43">
        <f t="shared" si="1"/>
        <v>4800</v>
      </c>
      <c r="E11" s="43">
        <f t="shared" si="2"/>
        <v>9844</v>
      </c>
      <c r="F11" s="43">
        <f t="shared" si="3"/>
        <v>-5044</v>
      </c>
    </row>
    <row r="12" spans="2:8" x14ac:dyDescent="0.2">
      <c r="B12" s="43">
        <v>12000</v>
      </c>
      <c r="C12" s="44">
        <f t="shared" si="0"/>
        <v>0.52</v>
      </c>
      <c r="D12" s="43">
        <f t="shared" si="1"/>
        <v>5760</v>
      </c>
      <c r="E12" s="43">
        <f t="shared" si="2"/>
        <v>9844</v>
      </c>
      <c r="F12" s="43">
        <f t="shared" si="3"/>
        <v>-4084</v>
      </c>
    </row>
    <row r="13" spans="2:8" x14ac:dyDescent="0.2">
      <c r="B13" s="43">
        <v>14000</v>
      </c>
      <c r="C13" s="44">
        <f t="shared" si="0"/>
        <v>0.52</v>
      </c>
      <c r="D13" s="43">
        <f t="shared" si="1"/>
        <v>6720</v>
      </c>
      <c r="E13" s="43">
        <f t="shared" si="2"/>
        <v>9844</v>
      </c>
      <c r="F13" s="43">
        <f t="shared" si="3"/>
        <v>-3124</v>
      </c>
    </row>
    <row r="14" spans="2:8" x14ac:dyDescent="0.2">
      <c r="B14" s="43">
        <v>16000</v>
      </c>
      <c r="C14" s="44">
        <f t="shared" si="0"/>
        <v>0.52</v>
      </c>
      <c r="D14" s="43">
        <f t="shared" si="1"/>
        <v>7680</v>
      </c>
      <c r="E14" s="43">
        <f t="shared" si="2"/>
        <v>9844</v>
      </c>
      <c r="F14" s="43">
        <f t="shared" si="3"/>
        <v>-2164</v>
      </c>
    </row>
    <row r="15" spans="2:8" x14ac:dyDescent="0.2">
      <c r="B15" s="43">
        <v>18000</v>
      </c>
      <c r="C15" s="44">
        <f t="shared" si="0"/>
        <v>0.52</v>
      </c>
      <c r="D15" s="43">
        <f t="shared" si="1"/>
        <v>8640</v>
      </c>
      <c r="E15" s="43">
        <f t="shared" si="2"/>
        <v>9844</v>
      </c>
      <c r="F15" s="43">
        <f t="shared" si="3"/>
        <v>-1204</v>
      </c>
    </row>
    <row r="16" spans="2:8" x14ac:dyDescent="0.2">
      <c r="B16" s="43">
        <v>20000</v>
      </c>
      <c r="C16" s="44">
        <f t="shared" si="0"/>
        <v>0.52</v>
      </c>
      <c r="D16" s="43">
        <f t="shared" si="1"/>
        <v>9600</v>
      </c>
      <c r="E16" s="43">
        <f t="shared" si="2"/>
        <v>9844</v>
      </c>
      <c r="F16" s="43">
        <f t="shared" si="3"/>
        <v>-244</v>
      </c>
    </row>
    <row r="17" spans="2:6" x14ac:dyDescent="0.2">
      <c r="B17" s="43">
        <v>22000</v>
      </c>
      <c r="C17" s="44">
        <f t="shared" si="0"/>
        <v>0.52</v>
      </c>
      <c r="D17" s="43">
        <f t="shared" si="1"/>
        <v>10560</v>
      </c>
      <c r="E17" s="43">
        <f t="shared" si="2"/>
        <v>9844</v>
      </c>
      <c r="F17" s="43">
        <f t="shared" si="3"/>
        <v>716</v>
      </c>
    </row>
    <row r="18" spans="2:6" x14ac:dyDescent="0.2">
      <c r="B18" s="43">
        <v>24000</v>
      </c>
      <c r="C18" s="44">
        <f t="shared" si="0"/>
        <v>0.52</v>
      </c>
      <c r="D18" s="43">
        <f t="shared" si="1"/>
        <v>11520</v>
      </c>
      <c r="E18" s="43">
        <f t="shared" si="2"/>
        <v>9844</v>
      </c>
      <c r="F18" s="43">
        <f t="shared" si="3"/>
        <v>1676</v>
      </c>
    </row>
    <row r="19" spans="2:6" x14ac:dyDescent="0.2">
      <c r="B19" s="43">
        <v>26000</v>
      </c>
      <c r="C19" s="44">
        <f t="shared" si="0"/>
        <v>0.52</v>
      </c>
      <c r="D19" s="43">
        <f t="shared" si="1"/>
        <v>12480</v>
      </c>
      <c r="E19" s="43">
        <f t="shared" si="2"/>
        <v>9844</v>
      </c>
      <c r="F19" s="43">
        <f t="shared" si="3"/>
        <v>2636</v>
      </c>
    </row>
    <row r="20" spans="2:6" x14ac:dyDescent="0.2">
      <c r="B20" s="43">
        <v>28000</v>
      </c>
      <c r="C20" s="44">
        <f t="shared" si="0"/>
        <v>0.52</v>
      </c>
      <c r="D20" s="43">
        <f t="shared" si="1"/>
        <v>13440</v>
      </c>
      <c r="E20" s="43">
        <f t="shared" si="2"/>
        <v>9844</v>
      </c>
      <c r="F20" s="43">
        <f t="shared" si="3"/>
        <v>3596</v>
      </c>
    </row>
    <row r="21" spans="2:6" x14ac:dyDescent="0.2">
      <c r="B21" s="43">
        <v>30000</v>
      </c>
      <c r="C21" s="44">
        <f t="shared" si="0"/>
        <v>0.52</v>
      </c>
      <c r="D21" s="43">
        <f t="shared" si="1"/>
        <v>14400</v>
      </c>
      <c r="E21" s="43">
        <f t="shared" si="2"/>
        <v>9844</v>
      </c>
      <c r="F21" s="43">
        <f t="shared" si="3"/>
        <v>4556</v>
      </c>
    </row>
    <row r="22" spans="2:6" x14ac:dyDescent="0.2">
      <c r="B22" s="43">
        <v>32000</v>
      </c>
      <c r="C22" s="44">
        <f t="shared" si="0"/>
        <v>0.52</v>
      </c>
      <c r="D22" s="43">
        <f t="shared" si="1"/>
        <v>15360</v>
      </c>
      <c r="E22" s="43">
        <f t="shared" si="2"/>
        <v>9844</v>
      </c>
      <c r="F22" s="43">
        <f t="shared" si="3"/>
        <v>5516</v>
      </c>
    </row>
    <row r="23" spans="2:6" x14ac:dyDescent="0.2">
      <c r="B23" s="43">
        <v>34000</v>
      </c>
      <c r="C23" s="44">
        <f t="shared" si="0"/>
        <v>0.52</v>
      </c>
      <c r="D23" s="43">
        <f t="shared" si="1"/>
        <v>16320</v>
      </c>
      <c r="E23" s="43">
        <f t="shared" si="2"/>
        <v>9844</v>
      </c>
      <c r="F23" s="43">
        <f t="shared" si="3"/>
        <v>6476</v>
      </c>
    </row>
    <row r="24" spans="2:6" x14ac:dyDescent="0.2">
      <c r="B24" s="43">
        <v>36000</v>
      </c>
      <c r="C24" s="44">
        <f t="shared" si="0"/>
        <v>0.52</v>
      </c>
      <c r="D24" s="43">
        <f t="shared" si="1"/>
        <v>17280</v>
      </c>
      <c r="E24" s="43">
        <f t="shared" si="2"/>
        <v>9844</v>
      </c>
      <c r="F24" s="43">
        <f t="shared" si="3"/>
        <v>7436</v>
      </c>
    </row>
    <row r="25" spans="2:6" x14ac:dyDescent="0.2">
      <c r="B25" s="43">
        <v>38000</v>
      </c>
      <c r="C25" s="44">
        <f t="shared" si="0"/>
        <v>0.52</v>
      </c>
      <c r="D25" s="43">
        <f t="shared" si="1"/>
        <v>18240</v>
      </c>
      <c r="E25" s="43">
        <f t="shared" si="2"/>
        <v>9844</v>
      </c>
      <c r="F25" s="43">
        <f t="shared" si="3"/>
        <v>8396</v>
      </c>
    </row>
    <row r="26" spans="2:6" x14ac:dyDescent="0.2">
      <c r="B26" s="43">
        <v>40000</v>
      </c>
      <c r="C26" s="44">
        <f t="shared" si="0"/>
        <v>0.52</v>
      </c>
      <c r="D26" s="43">
        <f t="shared" si="1"/>
        <v>19200</v>
      </c>
      <c r="E26" s="43">
        <f t="shared" si="2"/>
        <v>9844</v>
      </c>
      <c r="F26" s="43">
        <f t="shared" si="3"/>
        <v>9356</v>
      </c>
    </row>
    <row r="27" spans="2:6" x14ac:dyDescent="0.2">
      <c r="B27" s="43">
        <v>42000</v>
      </c>
      <c r="C27" s="44">
        <f t="shared" si="0"/>
        <v>0.52</v>
      </c>
      <c r="D27" s="43">
        <f t="shared" si="1"/>
        <v>20160</v>
      </c>
      <c r="E27" s="43">
        <f t="shared" si="2"/>
        <v>9844</v>
      </c>
      <c r="F27" s="43">
        <f t="shared" si="3"/>
        <v>10316</v>
      </c>
    </row>
    <row r="28" spans="2:6" x14ac:dyDescent="0.2">
      <c r="B28" s="43">
        <v>44000</v>
      </c>
      <c r="C28" s="44">
        <f t="shared" si="0"/>
        <v>0.52</v>
      </c>
      <c r="D28" s="43">
        <f t="shared" si="1"/>
        <v>21120</v>
      </c>
      <c r="E28" s="43">
        <f t="shared" si="2"/>
        <v>9844</v>
      </c>
      <c r="F28" s="43">
        <f t="shared" si="3"/>
        <v>11276</v>
      </c>
    </row>
    <row r="29" spans="2:6" x14ac:dyDescent="0.2">
      <c r="B29" s="43">
        <v>46000</v>
      </c>
      <c r="C29" s="44">
        <f t="shared" si="0"/>
        <v>0.52</v>
      </c>
      <c r="D29" s="43">
        <f t="shared" si="1"/>
        <v>22080</v>
      </c>
      <c r="E29" s="43">
        <f t="shared" si="2"/>
        <v>9844</v>
      </c>
      <c r="F29" s="43">
        <f t="shared" si="3"/>
        <v>12236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FCF47D999F504BB001CE3DB471EFBB" ma:contentTypeVersion="16" ma:contentTypeDescription="Create a new document." ma:contentTypeScope="" ma:versionID="077134c13c0cece549a6fd2c1becd6c7">
  <xsd:schema xmlns:xsd="http://www.w3.org/2001/XMLSchema" xmlns:xs="http://www.w3.org/2001/XMLSchema" xmlns:p="http://schemas.microsoft.com/office/2006/metadata/properties" xmlns:ns2="7f050f0d-a896-40af-bc71-c5a6d03f5010" xmlns:ns3="6824bc18-96ce-4da3-b582-0aae41a9bdf1" targetNamespace="http://schemas.microsoft.com/office/2006/metadata/properties" ma:root="true" ma:fieldsID="440b3d8fdf521c5afb8abea37d5e6f3e" ns2:_="" ns3:_="">
    <xsd:import namespace="7f050f0d-a896-40af-bc71-c5a6d03f5010"/>
    <xsd:import namespace="6824bc18-96ce-4da3-b582-0aae41a9b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050f0d-a896-40af-bc71-c5a6d03f50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26b69a6b-b215-4d84-b487-b449c0befb2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24bc18-96ce-4da3-b582-0aae41a9b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4a06041-4a75-4903-be40-04f665687d76}" ma:internalName="TaxCatchAll" ma:showField="CatchAllData" ma:web="6824bc18-96ce-4da3-b582-0aae41a9bdf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24bc18-96ce-4da3-b582-0aae41a9bdf1" xsi:nil="true"/>
    <lcf76f155ced4ddcb4097134ff3c332f xmlns="7f050f0d-a896-40af-bc71-c5a6d03f501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C7B451EC-BA4B-421C-A97C-9D9C3A1C5F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050f0d-a896-40af-bc71-c5a6d03f5010"/>
    <ds:schemaRef ds:uri="6824bc18-96ce-4da3-b582-0aae41a9b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7C0D67-8EA4-4F53-A2E0-89D7BBC8A5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17E346-6A74-4E10-A52F-BAEF7C0C8EC6}">
  <ds:schemaRefs>
    <ds:schemaRef ds:uri="http://schemas.microsoft.com/office/2006/metadata/properties"/>
    <ds:schemaRef ds:uri="http://schemas.microsoft.com/office/infopath/2007/PartnerControls"/>
    <ds:schemaRef ds:uri="6824bc18-96ce-4da3-b582-0aae41a9bdf1"/>
    <ds:schemaRef ds:uri="7f050f0d-a896-40af-bc71-c5a6d03f501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"REAL" Financial Performance</vt:lpstr>
      <vt:lpstr>Breakeven + Profit Calculator</vt:lpstr>
    </vt:vector>
  </TitlesOfParts>
  <Manager/>
  <Company>SBI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Jamie Cunningham</dc:creator>
  <cp:keywords/>
  <dc:description/>
  <cp:lastModifiedBy>Hugh Bowman</cp:lastModifiedBy>
  <cp:revision/>
  <dcterms:created xsi:type="dcterms:W3CDTF">2007-01-04T13:39:30Z</dcterms:created>
  <dcterms:modified xsi:type="dcterms:W3CDTF">2022-11-20T23:54:07Z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0x010100FCFCF47D999F504BB001CE3DB471EFBB</vt:lpwstr>
  </property>
  <property fmtid="{D5CDD505-2E9C-101B-9397-08002B2CF9AE}" pid="3" name="MediaServiceImageTags">
    <vt:lpwstr/>
  </property>
</Properties>
</file>